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21840" windowHeight="11565"/>
  </bookViews>
  <sheets>
    <sheet name="TEP-carbon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I33" i="1"/>
  <c r="H19"/>
  <c r="J19"/>
  <c r="G29" l="1"/>
  <c r="G30"/>
  <c r="J29" s="1"/>
  <c r="G31"/>
  <c r="I29" s="1"/>
  <c r="G32"/>
  <c r="G33"/>
  <c r="G34"/>
  <c r="G35"/>
  <c r="G36"/>
  <c r="G19" l="1"/>
  <c r="G9"/>
  <c r="G10"/>
  <c r="G11"/>
  <c r="G12"/>
  <c r="G13"/>
  <c r="G14"/>
  <c r="G15"/>
  <c r="G16"/>
  <c r="G17"/>
  <c r="G8"/>
  <c r="F6"/>
</calcChain>
</file>

<file path=xl/sharedStrings.xml><?xml version="1.0" encoding="utf-8"?>
<sst xmlns="http://schemas.openxmlformats.org/spreadsheetml/2006/main" count="50" uniqueCount="47">
  <si>
    <t>Filter Nr</t>
  </si>
  <si>
    <t xml:space="preserve">Absorption (UV) </t>
  </si>
  <si>
    <t>Blank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</si>
  <si>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</si>
  <si>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</si>
  <si>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</si>
  <si>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</si>
  <si>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</si>
  <si>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</si>
  <si>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</si>
  <si>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</si>
  <si>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</si>
  <si>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</si>
  <si>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F(X)</t>
  </si>
  <si>
    <t>Sample Name</t>
  </si>
  <si>
    <t>µg C</t>
  </si>
  <si>
    <t>Ruth 1</t>
  </si>
  <si>
    <t>Blk</t>
  </si>
  <si>
    <t>2</t>
  </si>
  <si>
    <t>3</t>
  </si>
  <si>
    <t xml:space="preserve">Filter 1 </t>
  </si>
  <si>
    <t>4</t>
  </si>
  <si>
    <t>Filter 2</t>
  </si>
  <si>
    <t>5</t>
  </si>
  <si>
    <t>Filter 3</t>
  </si>
  <si>
    <t>6</t>
  </si>
  <si>
    <t>Filter 4</t>
  </si>
  <si>
    <t>7</t>
  </si>
  <si>
    <t>Filter 5</t>
  </si>
  <si>
    <t>8</t>
  </si>
  <si>
    <t>Filter 6</t>
  </si>
  <si>
    <t>9</t>
  </si>
  <si>
    <t>Filter 7</t>
  </si>
  <si>
    <t>10</t>
  </si>
  <si>
    <t>Filter 8</t>
  </si>
  <si>
    <t>Vol. Filt. (mL)</t>
  </si>
  <si>
    <t>1. sample</t>
  </si>
  <si>
    <t>(calibration factor for Alcian Blue staining)</t>
  </si>
  <si>
    <t>Volume filtered (mL)</t>
  </si>
  <si>
    <t>in GumXant equivalent µg/L</t>
  </si>
  <si>
    <t>SD TEP (%)</t>
  </si>
  <si>
    <t>Mean</t>
  </si>
  <si>
    <t>POC samples measured with CHN-analyser on 16.01.13 by Saskia Audritz</t>
  </si>
  <si>
    <t>mg C / L (Blank corrected)</t>
  </si>
  <si>
    <t>Mean (mg/L)</t>
  </si>
  <si>
    <t>SD POC (%)</t>
  </si>
  <si>
    <t xml:space="preserve">µg Gum Xanthan equivalent TEP / mg C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</si>
</sst>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2"/>
      <color indexed="8"/>
      <name val="Times New Roman"/>
    </font>
    <font>
      <sz val="11.05"/>
      <color indexed="8"/>
      <name val="Times New Roman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0" xfId="0" applyNumberFormat="1"/>
    <xf numFmtId="1" fontId="0" fillId="0" borderId="2" xfId="0" applyNumberFormat="1" applyBorder="1"/>
    <xf numFmtId="1" fontId="0" fillId="0" borderId="0" xfId="0" applyNumberFormat="1"/>
    <xf numFmtId="1" fontId="0" fillId="2" borderId="0" xfId="0" applyNumberFormat="1" applyFill="1"/>
    <xf numFmtId="1" fontId="0" fillId="3" borderId="7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165" fontId="0" fillId="0" borderId="0" xfId="0" applyNumberFormat="1"/>
    <xf numFmtId="1" fontId="0" fillId="0" borderId="0" xfId="0" applyNumberFormat="1" applyFill="1" applyBorder="1"/>
    <xf numFmtId="0" fontId="0" fillId="0" borderId="0" xfId="0" applyFill="1" applyBorder="1"/>
    <xf numFmtId="1" fontId="5" fillId="0" borderId="0" xfId="0" applyNumberFormat="1" applyFont="1"/>
  </cellXfs>
  <cellStyles count="2">
    <cellStyle name="Normal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topLeftCell="C13" workbookViewId="0">
      <selection activeCell="E39" sqref="E39"/>
    </sheetView>
  </sheetViews>
  <sheetFormatPr defaultColWidth="11.42578125" defaultRowHeight="15"/>
  <cols>
    <col min="5" max="5" width="13.5703125" customWidth="1"/>
    <col min="7" max="7" width="19" customWidth="1"/>
    <col min="9" max="9" width="15.140625" customWidth="1"/>
    <col min="10" max="10" width="13.28515625" customWidth="1"/>
    <col min="11" max="11" width="14.7109375" customWidth="1"/>
  </cols>
  <sheetData>
    <row r="1" spans="2:8">
      <c r="B1" t="s">
        <v>13</v>
      </c>
      <c r="C1">
        <v>149</v>
      </c>
      <c r="E1" t="s">
        <v>37</v>
      </c>
    </row>
    <row r="3" spans="2:8">
      <c r="G3" t="s">
        <v>36</v>
      </c>
    </row>
    <row r="4" spans="2:8">
      <c r="B4" s="1" t="s">
        <v>0</v>
      </c>
      <c r="C4" s="2" t="s">
        <v>38</v>
      </c>
      <c r="D4" s="5"/>
      <c r="E4" s="1" t="s">
        <v>1</v>
      </c>
      <c r="F4" s="1"/>
      <c r="G4" s="2" t="s">
        <v>39</v>
      </c>
      <c r="H4" s="1"/>
    </row>
    <row r="5" spans="2:8">
      <c r="B5" t="s">
        <v>2</v>
      </c>
      <c r="C5" s="3"/>
      <c r="D5" s="6"/>
      <c r="E5">
        <v>2.4E-2</v>
      </c>
      <c r="G5" s="3"/>
    </row>
    <row r="6" spans="2:8">
      <c r="B6" t="s">
        <v>2</v>
      </c>
      <c r="C6" s="3"/>
      <c r="D6" s="6"/>
      <c r="E6">
        <v>0.02</v>
      </c>
      <c r="F6" s="10">
        <f>AVERAGE(E5:E7)</f>
        <v>2.0666666666666667E-2</v>
      </c>
      <c r="G6" s="3"/>
    </row>
    <row r="7" spans="2:8">
      <c r="B7" t="s">
        <v>2</v>
      </c>
      <c r="C7" s="3"/>
      <c r="D7" s="6"/>
      <c r="E7">
        <v>1.7999999999999999E-2</v>
      </c>
      <c r="G7" s="3"/>
    </row>
    <row r="8" spans="2:8">
      <c r="B8" t="s">
        <v>3</v>
      </c>
      <c r="C8" s="3">
        <v>12</v>
      </c>
      <c r="D8" s="6"/>
      <c r="E8">
        <v>0.52900000000000003</v>
      </c>
      <c r="G8" s="11">
        <f>(E8-$F$6)/(C8/1000)*$C$1</f>
        <v>6311.8055555555547</v>
      </c>
    </row>
    <row r="9" spans="2:8">
      <c r="B9" t="s">
        <v>4</v>
      </c>
      <c r="C9" s="3">
        <v>5</v>
      </c>
      <c r="D9" s="6"/>
      <c r="E9">
        <v>0.13400000000000001</v>
      </c>
      <c r="G9" s="11">
        <f t="shared" ref="G9:G17" si="0">(E9-$F$6)/(C9/1000)*$C$1</f>
        <v>3377.3333333333335</v>
      </c>
    </row>
    <row r="10" spans="2:8">
      <c r="B10" s="7" t="s">
        <v>5</v>
      </c>
      <c r="C10" s="8">
        <v>3</v>
      </c>
      <c r="D10" s="9"/>
      <c r="E10" s="7">
        <v>0.105</v>
      </c>
      <c r="F10" s="7"/>
      <c r="G10" s="14">
        <f t="shared" si="0"/>
        <v>4188.5555555555557</v>
      </c>
      <c r="H10" s="12"/>
    </row>
    <row r="11" spans="2:8">
      <c r="B11" s="4" t="s">
        <v>6</v>
      </c>
      <c r="C11" s="3">
        <v>3</v>
      </c>
      <c r="D11" s="6"/>
      <c r="E11" s="4">
        <v>0.108</v>
      </c>
      <c r="F11" s="4"/>
      <c r="G11" s="15">
        <f t="shared" si="0"/>
        <v>4337.5555555555557</v>
      </c>
      <c r="H11" s="12"/>
    </row>
    <row r="12" spans="2:8">
      <c r="B12" s="4" t="s">
        <v>7</v>
      </c>
      <c r="C12" s="3">
        <v>3</v>
      </c>
      <c r="D12" s="6"/>
      <c r="E12" s="4">
        <v>9.6000000000000002E-2</v>
      </c>
      <c r="F12" s="4"/>
      <c r="G12" s="15">
        <f t="shared" si="0"/>
        <v>3741.5555555555557</v>
      </c>
      <c r="H12" s="12"/>
    </row>
    <row r="13" spans="2:8">
      <c r="B13" s="1" t="s">
        <v>8</v>
      </c>
      <c r="C13" s="2">
        <v>3</v>
      </c>
      <c r="D13" s="5"/>
      <c r="E13" s="1">
        <v>0.10299999999999999</v>
      </c>
      <c r="F13" s="1"/>
      <c r="G13" s="16">
        <f t="shared" si="0"/>
        <v>4089.2222222222222</v>
      </c>
      <c r="H13" s="12"/>
    </row>
    <row r="14" spans="2:8">
      <c r="B14" t="s">
        <v>9</v>
      </c>
      <c r="C14" s="3">
        <v>5</v>
      </c>
      <c r="D14" s="6"/>
      <c r="E14">
        <v>0.157</v>
      </c>
      <c r="G14" s="15">
        <f t="shared" si="0"/>
        <v>4062.7333333333331</v>
      </c>
      <c r="H14" s="12"/>
    </row>
    <row r="15" spans="2:8">
      <c r="B15" t="s">
        <v>10</v>
      </c>
      <c r="C15" s="3">
        <v>5</v>
      </c>
      <c r="D15" s="6"/>
      <c r="E15">
        <v>0.16200000000000001</v>
      </c>
      <c r="G15" s="15">
        <f t="shared" si="0"/>
        <v>4211.7333333333336</v>
      </c>
      <c r="H15" s="12"/>
    </row>
    <row r="16" spans="2:8">
      <c r="B16" t="s">
        <v>11</v>
      </c>
      <c r="C16" s="3">
        <v>5</v>
      </c>
      <c r="D16" s="6"/>
      <c r="E16">
        <v>0.16500000000000001</v>
      </c>
      <c r="G16" s="15">
        <f t="shared" si="0"/>
        <v>4301.1333333333332</v>
      </c>
      <c r="H16" s="12"/>
    </row>
    <row r="17" spans="1:15">
      <c r="B17" t="s">
        <v>12</v>
      </c>
      <c r="C17" s="3">
        <v>5</v>
      </c>
      <c r="D17" s="6"/>
      <c r="E17">
        <v>0.151</v>
      </c>
      <c r="G17" s="15">
        <f t="shared" si="0"/>
        <v>3883.9333333333334</v>
      </c>
      <c r="H17" s="12"/>
      <c r="I17" s="12"/>
      <c r="J17" s="12"/>
      <c r="K17" s="26"/>
    </row>
    <row r="19" spans="1:15">
      <c r="F19" t="s">
        <v>41</v>
      </c>
      <c r="G19" s="13">
        <f>AVERAGE(G10:G17)</f>
        <v>4102.0527777777779</v>
      </c>
      <c r="H19" s="12">
        <f>STDEV(G10:G17)</f>
        <v>204.88748198308181</v>
      </c>
      <c r="I19" t="s">
        <v>40</v>
      </c>
      <c r="J19" s="12">
        <f>STDEV(G10:G17)/G19*100</f>
        <v>4.9947548966953166</v>
      </c>
    </row>
    <row r="24" spans="1:15">
      <c r="A24" t="s">
        <v>42</v>
      </c>
    </row>
    <row r="26" spans="1:15" ht="30" customHeight="1">
      <c r="A26" s="17"/>
      <c r="B26" s="17"/>
      <c r="C26" s="17" t="s">
        <v>14</v>
      </c>
      <c r="D26" s="17"/>
      <c r="E26" s="23" t="s">
        <v>35</v>
      </c>
      <c r="F26" s="18" t="s">
        <v>15</v>
      </c>
      <c r="G26" s="24" t="s">
        <v>43</v>
      </c>
      <c r="I26" s="25" t="s">
        <v>44</v>
      </c>
      <c r="J26" s="24" t="s">
        <v>45</v>
      </c>
      <c r="K26" s="23"/>
    </row>
    <row r="27" spans="1:15">
      <c r="A27" s="19"/>
      <c r="B27" s="19"/>
      <c r="C27" s="19" t="s">
        <v>16</v>
      </c>
      <c r="D27" s="19" t="s">
        <v>17</v>
      </c>
      <c r="E27" s="20"/>
      <c r="F27" s="22">
        <v>26.009149000000001</v>
      </c>
      <c r="G27" s="20"/>
      <c r="I27" s="12"/>
    </row>
    <row r="28" spans="1:15">
      <c r="A28" s="19"/>
      <c r="B28" s="19"/>
      <c r="C28" s="19" t="s">
        <v>18</v>
      </c>
      <c r="D28" s="19" t="s">
        <v>17</v>
      </c>
      <c r="E28" s="20"/>
      <c r="F28" s="22">
        <v>17.740193000000001</v>
      </c>
      <c r="G28" s="20"/>
    </row>
    <row r="29" spans="1:15">
      <c r="A29" s="19"/>
      <c r="B29" s="19"/>
      <c r="C29" s="19" t="s">
        <v>19</v>
      </c>
      <c r="D29" s="19" t="s">
        <v>20</v>
      </c>
      <c r="E29" s="20">
        <v>9</v>
      </c>
      <c r="F29" s="22">
        <v>145.81493499999999</v>
      </c>
      <c r="G29" s="21">
        <f>(F29-22)/E29</f>
        <v>13.757214999999999</v>
      </c>
      <c r="I29" s="12">
        <f>AVERAGE(G29:G36)</f>
        <v>16.999699433333333</v>
      </c>
      <c r="J29" s="12">
        <f>STDEV(G29:G36)/AVERAGE(G29:G36)*100</f>
        <v>11.079309627021333</v>
      </c>
    </row>
    <row r="30" spans="1:15">
      <c r="A30" s="19"/>
      <c r="B30" s="19"/>
      <c r="C30" s="19" t="s">
        <v>21</v>
      </c>
      <c r="D30" s="19" t="s">
        <v>22</v>
      </c>
      <c r="E30" s="20">
        <v>10</v>
      </c>
      <c r="F30" s="22">
        <v>196.52027699999999</v>
      </c>
      <c r="G30" s="21">
        <f t="shared" ref="G30:G36" si="1">(F30-22)/E30</f>
        <v>17.452027699999999</v>
      </c>
      <c r="I30" s="12"/>
      <c r="J30" s="12"/>
    </row>
    <row r="31" spans="1:15">
      <c r="A31" s="19"/>
      <c r="B31" s="19"/>
      <c r="C31" s="19" t="s">
        <v>23</v>
      </c>
      <c r="D31" s="19" t="s">
        <v>24</v>
      </c>
      <c r="E31" s="20">
        <v>10</v>
      </c>
      <c r="F31" s="22">
        <v>192.23657499999999</v>
      </c>
      <c r="G31" s="21">
        <f t="shared" si="1"/>
        <v>17.023657499999999</v>
      </c>
      <c r="I31" s="12"/>
      <c r="J31" s="27"/>
      <c r="K31" s="28"/>
      <c r="L31" s="28"/>
      <c r="M31" s="28"/>
      <c r="N31" s="28"/>
      <c r="O31" s="28"/>
    </row>
    <row r="32" spans="1:15">
      <c r="A32" s="19"/>
      <c r="B32" s="19"/>
      <c r="C32" s="19" t="s">
        <v>25</v>
      </c>
      <c r="D32" s="19" t="s">
        <v>26</v>
      </c>
      <c r="E32" s="20">
        <v>5</v>
      </c>
      <c r="F32" s="22">
        <v>117.022813</v>
      </c>
      <c r="G32" s="21">
        <f t="shared" si="1"/>
        <v>19.0045626</v>
      </c>
      <c r="J32" s="28"/>
      <c r="K32" s="28"/>
      <c r="L32" s="28"/>
      <c r="M32" s="28"/>
      <c r="N32" s="28"/>
      <c r="O32" s="28"/>
    </row>
    <row r="33" spans="1:10">
      <c r="A33" s="19"/>
      <c r="B33" s="19"/>
      <c r="C33" s="19" t="s">
        <v>27</v>
      </c>
      <c r="D33" s="19" t="s">
        <v>28</v>
      </c>
      <c r="E33" s="20">
        <v>5</v>
      </c>
      <c r="F33" s="22">
        <v>110.336929</v>
      </c>
      <c r="G33" s="21">
        <f t="shared" si="1"/>
        <v>17.667385799999998</v>
      </c>
      <c r="I33" s="29">
        <f>G19/I29</f>
        <v>241.30148852716744</v>
      </c>
      <c r="J33" t="s">
        <v>46</v>
      </c>
    </row>
    <row r="34" spans="1:10">
      <c r="A34" s="19"/>
      <c r="B34" s="19"/>
      <c r="C34" s="19" t="s">
        <v>29</v>
      </c>
      <c r="D34" s="19" t="s">
        <v>30</v>
      </c>
      <c r="E34" s="20">
        <v>5</v>
      </c>
      <c r="F34" s="22">
        <v>110.55265499999999</v>
      </c>
      <c r="G34" s="21">
        <f t="shared" si="1"/>
        <v>17.710530999999996</v>
      </c>
    </row>
    <row r="35" spans="1:10">
      <c r="A35" s="19"/>
      <c r="B35" s="19"/>
      <c r="C35" s="19" t="s">
        <v>31</v>
      </c>
      <c r="D35" s="19" t="s">
        <v>32</v>
      </c>
      <c r="E35" s="20">
        <v>15</v>
      </c>
      <c r="F35" s="22">
        <v>240.63218899999998</v>
      </c>
      <c r="G35" s="21">
        <f t="shared" si="1"/>
        <v>14.575479266666665</v>
      </c>
    </row>
    <row r="36" spans="1:10">
      <c r="A36" s="19"/>
      <c r="B36" s="19"/>
      <c r="C36" s="19" t="s">
        <v>33</v>
      </c>
      <c r="D36" s="19" t="s">
        <v>34</v>
      </c>
      <c r="E36" s="20">
        <v>15</v>
      </c>
      <c r="F36" s="22">
        <v>304.10104900000005</v>
      </c>
      <c r="G36" s="21">
        <f t="shared" si="1"/>
        <v>18.806736600000004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TEP-carbon</vt:lpstr>
      <vt:lpstr>Tabelle2</vt:lpstr>
      <vt:lpstr>Tabelle3</vt:lpstr>
    </vt:vector>
  </TitlesOfParts>
  <Company>IFM-GEOMAR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Flerus</dc:creator>
  <cp:lastModifiedBy>philipp assmy</cp:lastModifiedBy>
  <dcterms:created xsi:type="dcterms:W3CDTF">2013-01-16T13:13:51Z</dcterms:created>
  <dcterms:modified xsi:type="dcterms:W3CDTF">2013-08-07T10:43:02Z</dcterms:modified>
</cp:coreProperties>
</file>